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JIZERUN\2026\"/>
    </mc:Choice>
  </mc:AlternateContent>
  <xr:revisionPtr revIDLastSave="0" documentId="13_ncr:1_{D372206E-5128-43C1-A914-BFCE951984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seky_pl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2" l="1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G18" i="2"/>
  <c r="C15" i="2"/>
  <c r="D10" i="2" l="1"/>
  <c r="D11" i="2" s="1"/>
  <c r="D15" i="2"/>
  <c r="E15" i="2"/>
  <c r="F15" i="2"/>
  <c r="G15" i="2"/>
  <c r="C16" i="2"/>
  <c r="D16" i="2"/>
  <c r="F16" i="2"/>
  <c r="G16" i="2"/>
  <c r="C17" i="2"/>
  <c r="D17" i="2"/>
  <c r="E17" i="2"/>
  <c r="F17" i="2"/>
  <c r="G17" i="2"/>
  <c r="E10" i="2" l="1"/>
  <c r="F10" i="2" s="1"/>
  <c r="G10" i="2" s="1"/>
  <c r="F18" i="2"/>
  <c r="E11" i="2" l="1"/>
  <c r="F11" i="2" s="1"/>
  <c r="G11" i="2" s="1"/>
  <c r="H10" i="2"/>
  <c r="D18" i="2"/>
  <c r="C18" i="2"/>
  <c r="E18" i="2"/>
  <c r="I10" i="2" l="1"/>
  <c r="H11" i="2"/>
  <c r="J10" i="2" l="1"/>
  <c r="I11" i="2"/>
  <c r="K10" i="2" l="1"/>
  <c r="J11" i="2"/>
  <c r="K11" i="2" l="1"/>
  <c r="L10" i="2"/>
  <c r="L11" i="2" l="1"/>
  <c r="M10" i="2"/>
  <c r="N10" i="2" l="1"/>
  <c r="M11" i="2"/>
  <c r="N11" i="2" l="1"/>
  <c r="O10" i="2"/>
  <c r="O11" i="2" l="1"/>
  <c r="P10" i="2"/>
  <c r="P11" i="2" l="1"/>
  <c r="Q10" i="2"/>
  <c r="R10" i="2" l="1"/>
  <c r="Q11" i="2"/>
  <c r="R11" i="2" l="1"/>
</calcChain>
</file>

<file path=xl/sharedStrings.xml><?xml version="1.0" encoding="utf-8"?>
<sst xmlns="http://schemas.openxmlformats.org/spreadsheetml/2006/main" count="77" uniqueCount="49">
  <si>
    <t>Úseky</t>
  </si>
  <si>
    <t>Úsek</t>
  </si>
  <si>
    <t>Místo startu</t>
  </si>
  <si>
    <t>Běžec</t>
  </si>
  <si>
    <t>Úsek km</t>
  </si>
  <si>
    <t>Stoupání</t>
  </si>
  <si>
    <t>Klesání</t>
  </si>
  <si>
    <t>Stoupání celkem</t>
  </si>
  <si>
    <t>Náročnost</t>
  </si>
  <si>
    <t>Náročnost pro jednotlivé běžce</t>
  </si>
  <si>
    <t>Celkem km</t>
  </si>
  <si>
    <t>Celkem stoupání</t>
  </si>
  <si>
    <t>Celkem klesání</t>
  </si>
  <si>
    <t>Celkem rozdíl</t>
  </si>
  <si>
    <t>Čas kumulativně REÁLNÝ plán</t>
  </si>
  <si>
    <t>Čas dne REÁLNÝ PLÁN</t>
  </si>
  <si>
    <t>CÍL</t>
  </si>
  <si>
    <t>Čelákovice</t>
  </si>
  <si>
    <t>Krnsko</t>
  </si>
  <si>
    <t>Klášter</t>
  </si>
  <si>
    <t>Svijany</t>
  </si>
  <si>
    <t>Turnov</t>
  </si>
  <si>
    <t>Malá Skála</t>
  </si>
  <si>
    <t>Jizerka</t>
  </si>
  <si>
    <t>Josefův důl</t>
  </si>
  <si>
    <t>Smržovka</t>
  </si>
  <si>
    <t>Jméno 1</t>
  </si>
  <si>
    <t>Jméno 2</t>
  </si>
  <si>
    <t>Jméno 3</t>
  </si>
  <si>
    <t>Jméno 4</t>
  </si>
  <si>
    <t>Jméno 5</t>
  </si>
  <si>
    <t>START</t>
  </si>
  <si>
    <t>Benátky n/J</t>
  </si>
  <si>
    <t>2/10</t>
  </si>
  <si>
    <t>1/10</t>
  </si>
  <si>
    <t>3/10</t>
  </si>
  <si>
    <t>5/10</t>
  </si>
  <si>
    <t>6/10</t>
  </si>
  <si>
    <t>7/10</t>
  </si>
  <si>
    <t>Sojovice</t>
  </si>
  <si>
    <t>Kořenov</t>
  </si>
  <si>
    <t>Vysoké n/J</t>
  </si>
  <si>
    <t>Smědava</t>
  </si>
  <si>
    <t>8/10</t>
  </si>
  <si>
    <t>4/10</t>
  </si>
  <si>
    <t>Tempo na 10km</t>
  </si>
  <si>
    <t>Člen týmu</t>
  </si>
  <si>
    <t>Bradlec</t>
  </si>
  <si>
    <t>Bozkov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</si>
</sst>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$_-;\-* #,##0.00\ _$_-;_-* &quot;-&quot;??\ _$_-;_-@_-"/>
    <numFmt numFmtId="165" formatCode="h:mm;@"/>
    <numFmt numFmtId="166" formatCode="[h]:mm:ss;@"/>
    <numFmt numFmtId="167" formatCode="h:mm:ss;@"/>
    <numFmt numFmtId="168" formatCode="_-* #,##0\ _K_č_-;\-* #,##0\ _K_č_-;_-* &quot;-&quot;??\ _K_č_-;_-@_-"/>
    <numFmt numFmtId="169" formatCode="[$-F400]h:mm:ss\ AM/PM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3" fillId="0" borderId="0" xfId="0" applyFont="1"/>
    <xf numFmtId="165" fontId="3" fillId="0" borderId="0" xfId="0" applyNumberFormat="1" applyFont="1"/>
    <xf numFmtId="20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6" fillId="0" borderId="0" xfId="0" applyFont="1"/>
    <xf numFmtId="169" fontId="3" fillId="0" borderId="0" xfId="0" applyNumberFormat="1" applyFont="1"/>
    <xf numFmtId="0" fontId="5" fillId="0" borderId="0" xfId="0" applyFont="1" applyAlignment="1">
      <alignment horizontal="left" vertical="center" indent="2"/>
    </xf>
    <xf numFmtId="20" fontId="0" fillId="0" borderId="0" xfId="0" applyNumberFormat="1"/>
    <xf numFmtId="20" fontId="8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65" fontId="10" fillId="0" borderId="0" xfId="0" applyNumberFormat="1" applyFont="1"/>
    <xf numFmtId="0" fontId="9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20" fontId="11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0" fontId="3" fillId="0" borderId="0" xfId="0" applyNumberFormat="1" applyFont="1" applyFill="1" applyAlignment="1">
      <alignment horizontal="center"/>
    </xf>
    <xf numFmtId="20" fontId="2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0" fontId="4" fillId="0" borderId="0" xfId="0" applyNumberFormat="1" applyFont="1" applyFill="1" applyAlignment="1">
      <alignment horizontal="center"/>
    </xf>
    <xf numFmtId="21" fontId="0" fillId="0" borderId="0" xfId="0" applyNumberFormat="1" applyFill="1"/>
    <xf numFmtId="0" fontId="6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wrapText="1" readingOrder="1"/>
    </xf>
    <xf numFmtId="0" fontId="3" fillId="2" borderId="1" xfId="0" applyFont="1" applyFill="1" applyBorder="1" applyAlignment="1">
      <alignment horizontal="center"/>
    </xf>
    <xf numFmtId="169" fontId="3" fillId="0" borderId="1" xfId="0" applyNumberFormat="1" applyFont="1" applyBorder="1"/>
    <xf numFmtId="168" fontId="3" fillId="0" borderId="1" xfId="1" applyNumberFormat="1" applyFont="1" applyFill="1" applyBorder="1"/>
    <xf numFmtId="0" fontId="3" fillId="4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9" fontId="4" fillId="0" borderId="2" xfId="0" applyNumberFormat="1" applyFont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0" fontId="0" fillId="0" borderId="8" xfId="0" applyNumberFormat="1" applyBorder="1"/>
    <xf numFmtId="0" fontId="3" fillId="2" borderId="9" xfId="0" applyFont="1" applyFill="1" applyBorder="1" applyAlignment="1">
      <alignment horizontal="center"/>
    </xf>
    <xf numFmtId="20" fontId="0" fillId="0" borderId="2" xfId="0" applyNumberFormat="1" applyBorder="1"/>
    <xf numFmtId="20" fontId="7" fillId="0" borderId="5" xfId="0" applyNumberFormat="1" applyFont="1" applyBorder="1" applyAlignment="1">
      <alignment horizontal="center"/>
    </xf>
    <xf numFmtId="20" fontId="7" fillId="0" borderId="6" xfId="0" applyNumberFormat="1" applyFont="1" applyBorder="1" applyAlignment="1">
      <alignment horizontal="center"/>
    </xf>
    <xf numFmtId="20" fontId="7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wrapText="1" readingOrder="1"/>
    </xf>
    <xf numFmtId="49" fontId="5" fillId="0" borderId="1" xfId="0" applyNumberFormat="1" applyFont="1" applyBorder="1" applyAlignment="1">
      <alignment horizontal="center" wrapText="1" readingOrder="1"/>
    </xf>
    <xf numFmtId="1" fontId="2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2" fontId="5" fillId="0" borderId="10" xfId="0" applyNumberFormat="1" applyFont="1" applyBorder="1" applyAlignment="1">
      <alignment horizontal="center" wrapText="1" readingOrder="1"/>
    </xf>
    <xf numFmtId="49" fontId="5" fillId="0" borderId="10" xfId="0" applyNumberFormat="1" applyFont="1" applyBorder="1" applyAlignment="1">
      <alignment horizontal="center" wrapText="1" readingOrder="1"/>
    </xf>
    <xf numFmtId="20" fontId="3" fillId="6" borderId="10" xfId="0" applyNumberFormat="1" applyFont="1" applyFill="1" applyBorder="1" applyAlignment="1">
      <alignment horizontal="center"/>
    </xf>
    <xf numFmtId="166" fontId="10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2" fontId="5" fillId="0" borderId="11" xfId="0" applyNumberFormat="1" applyFont="1" applyBorder="1" applyAlignment="1">
      <alignment horizontal="center" wrapText="1" readingOrder="1"/>
    </xf>
    <xf numFmtId="49" fontId="5" fillId="0" borderId="11" xfId="0" applyNumberFormat="1" applyFont="1" applyBorder="1" applyAlignment="1">
      <alignment horizontal="center" wrapText="1" readingOrder="1"/>
    </xf>
    <xf numFmtId="20" fontId="3" fillId="6" borderId="11" xfId="0" applyNumberFormat="1" applyFont="1" applyFill="1" applyBorder="1" applyAlignment="1">
      <alignment horizontal="center"/>
    </xf>
    <xf numFmtId="166" fontId="10" fillId="0" borderId="1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abSelected="1" zoomScale="120" zoomScaleNormal="120" workbookViewId="0">
      <selection activeCell="E17" sqref="E17"/>
    </sheetView>
  </sheetViews>
  <sheetFormatPr defaultColWidth="8.77734375" defaultRowHeight="14.4" x14ac:dyDescent="0.3"/>
  <cols>
    <col min="1" max="1" width="2.109375" customWidth="1"/>
    <col min="2" max="2" width="19" customWidth="1"/>
    <col min="3" max="3" width="9" customWidth="1"/>
    <col min="4" max="18" width="9.77734375" customWidth="1"/>
  </cols>
  <sheetData>
    <row r="1" spans="1:18" ht="15.6" x14ac:dyDescent="0.3">
      <c r="B1" s="1"/>
      <c r="C1" s="48" t="s">
        <v>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x14ac:dyDescent="0.3">
      <c r="B2" s="18" t="s">
        <v>1</v>
      </c>
      <c r="C2" s="37" t="s">
        <v>31</v>
      </c>
      <c r="D2" s="37">
        <v>1</v>
      </c>
      <c r="E2" s="37">
        <v>2</v>
      </c>
      <c r="F2" s="37">
        <v>3</v>
      </c>
      <c r="G2" s="37">
        <v>4</v>
      </c>
      <c r="H2" s="51">
        <v>5</v>
      </c>
      <c r="I2" s="58">
        <v>6</v>
      </c>
      <c r="J2" s="37">
        <v>7</v>
      </c>
      <c r="K2" s="37">
        <v>8</v>
      </c>
      <c r="L2" s="37">
        <v>9</v>
      </c>
      <c r="M2" s="51">
        <v>10</v>
      </c>
      <c r="N2" s="58">
        <v>11</v>
      </c>
      <c r="O2" s="37">
        <v>12</v>
      </c>
      <c r="P2" s="37">
        <v>13</v>
      </c>
      <c r="Q2" s="37">
        <v>14</v>
      </c>
      <c r="R2" s="51" t="s">
        <v>16</v>
      </c>
    </row>
    <row r="3" spans="1:18" x14ac:dyDescent="0.3">
      <c r="B3" s="15" t="s">
        <v>2</v>
      </c>
      <c r="C3" s="40" t="s">
        <v>17</v>
      </c>
      <c r="D3" s="40" t="s">
        <v>39</v>
      </c>
      <c r="E3" s="40" t="s">
        <v>32</v>
      </c>
      <c r="F3" s="40" t="s">
        <v>18</v>
      </c>
      <c r="G3" s="40" t="s">
        <v>47</v>
      </c>
      <c r="H3" s="52" t="s">
        <v>19</v>
      </c>
      <c r="I3" s="59" t="s">
        <v>20</v>
      </c>
      <c r="J3" s="40" t="s">
        <v>21</v>
      </c>
      <c r="K3" s="40" t="s">
        <v>22</v>
      </c>
      <c r="L3" s="40" t="s">
        <v>48</v>
      </c>
      <c r="M3" s="52" t="s">
        <v>41</v>
      </c>
      <c r="N3" s="59" t="s">
        <v>40</v>
      </c>
      <c r="O3" s="40" t="s">
        <v>23</v>
      </c>
      <c r="P3" s="40" t="s">
        <v>42</v>
      </c>
      <c r="Q3" s="40" t="s">
        <v>24</v>
      </c>
      <c r="R3" s="52" t="s">
        <v>25</v>
      </c>
    </row>
    <row r="4" spans="1:18" x14ac:dyDescent="0.3">
      <c r="B4" s="15" t="s">
        <v>3</v>
      </c>
      <c r="C4" s="31"/>
      <c r="D4" s="36" t="s">
        <v>28</v>
      </c>
      <c r="E4" s="36" t="s">
        <v>27</v>
      </c>
      <c r="F4" s="36" t="s">
        <v>29</v>
      </c>
      <c r="G4" s="36" t="s">
        <v>30</v>
      </c>
      <c r="H4" s="53" t="s">
        <v>26</v>
      </c>
      <c r="I4" s="60" t="s">
        <v>28</v>
      </c>
      <c r="J4" s="36" t="s">
        <v>27</v>
      </c>
      <c r="K4" s="36" t="s">
        <v>30</v>
      </c>
      <c r="L4" s="36" t="s">
        <v>29</v>
      </c>
      <c r="M4" s="53" t="s">
        <v>26</v>
      </c>
      <c r="N4" s="60" t="s">
        <v>28</v>
      </c>
      <c r="O4" s="36" t="s">
        <v>27</v>
      </c>
      <c r="P4" s="36" t="s">
        <v>26</v>
      </c>
      <c r="Q4" s="36" t="s">
        <v>30</v>
      </c>
      <c r="R4" s="53" t="s">
        <v>29</v>
      </c>
    </row>
    <row r="5" spans="1:18" x14ac:dyDescent="0.3">
      <c r="A5" s="2"/>
      <c r="B5" s="19" t="s">
        <v>4</v>
      </c>
      <c r="C5" s="32"/>
      <c r="D5" s="49">
        <v>9.1999999999999993</v>
      </c>
      <c r="E5" s="49">
        <v>12.3</v>
      </c>
      <c r="F5" s="49">
        <v>11.5</v>
      </c>
      <c r="G5" s="49">
        <v>10.4</v>
      </c>
      <c r="H5" s="54">
        <v>14.7</v>
      </c>
      <c r="I5" s="61">
        <v>13.4</v>
      </c>
      <c r="J5" s="49">
        <v>11.2</v>
      </c>
      <c r="K5" s="49">
        <v>9.6999999999999993</v>
      </c>
      <c r="L5" s="49">
        <v>13.7</v>
      </c>
      <c r="M5" s="54">
        <v>9.9</v>
      </c>
      <c r="N5" s="61">
        <v>8.6</v>
      </c>
      <c r="O5" s="49">
        <v>9.6999999999999993</v>
      </c>
      <c r="P5" s="49">
        <v>12.6</v>
      </c>
      <c r="Q5" s="49">
        <v>10.3</v>
      </c>
      <c r="R5" s="54">
        <v>7.1</v>
      </c>
    </row>
    <row r="6" spans="1:18" x14ac:dyDescent="0.3">
      <c r="A6" s="2"/>
      <c r="B6" s="19" t="s">
        <v>5</v>
      </c>
      <c r="C6" s="32"/>
      <c r="D6" s="49">
        <v>15</v>
      </c>
      <c r="E6" s="49">
        <v>28</v>
      </c>
      <c r="F6" s="49">
        <v>30</v>
      </c>
      <c r="G6" s="49">
        <v>95</v>
      </c>
      <c r="H6" s="54">
        <v>82</v>
      </c>
      <c r="I6" s="61">
        <v>122</v>
      </c>
      <c r="J6" s="49">
        <v>12</v>
      </c>
      <c r="K6" s="49">
        <v>19</v>
      </c>
      <c r="L6" s="49">
        <v>256</v>
      </c>
      <c r="M6" s="54">
        <v>308</v>
      </c>
      <c r="N6" s="61">
        <v>315</v>
      </c>
      <c r="O6" s="49">
        <v>292</v>
      </c>
      <c r="P6" s="49">
        <v>112</v>
      </c>
      <c r="Q6" s="49">
        <v>140</v>
      </c>
      <c r="R6" s="54">
        <v>195</v>
      </c>
    </row>
    <row r="7" spans="1:18" x14ac:dyDescent="0.3">
      <c r="A7" s="2"/>
      <c r="B7" s="19" t="s">
        <v>6</v>
      </c>
      <c r="C7" s="32"/>
      <c r="D7" s="49">
        <v>15</v>
      </c>
      <c r="E7" s="49">
        <v>13</v>
      </c>
      <c r="F7" s="49">
        <v>30</v>
      </c>
      <c r="G7" s="49">
        <v>0</v>
      </c>
      <c r="H7" s="54">
        <v>153</v>
      </c>
      <c r="I7" s="61">
        <v>76</v>
      </c>
      <c r="J7" s="49">
        <v>36</v>
      </c>
      <c r="K7" s="49">
        <v>0</v>
      </c>
      <c r="L7" s="49">
        <v>30</v>
      </c>
      <c r="M7" s="54">
        <v>107</v>
      </c>
      <c r="N7" s="61">
        <v>229</v>
      </c>
      <c r="O7" s="49">
        <v>160</v>
      </c>
      <c r="P7" s="49">
        <v>171</v>
      </c>
      <c r="Q7" s="49">
        <v>410</v>
      </c>
      <c r="R7" s="54">
        <v>131</v>
      </c>
    </row>
    <row r="8" spans="1:18" x14ac:dyDescent="0.3">
      <c r="A8" s="2"/>
      <c r="B8" s="19" t="s">
        <v>7</v>
      </c>
      <c r="C8" s="32"/>
      <c r="D8" s="49">
        <f t="shared" ref="D8:R8" si="0">D6-D7</f>
        <v>0</v>
      </c>
      <c r="E8" s="49">
        <f t="shared" si="0"/>
        <v>15</v>
      </c>
      <c r="F8" s="49">
        <f t="shared" si="0"/>
        <v>0</v>
      </c>
      <c r="G8" s="49">
        <f t="shared" si="0"/>
        <v>95</v>
      </c>
      <c r="H8" s="54">
        <f t="shared" si="0"/>
        <v>-71</v>
      </c>
      <c r="I8" s="61">
        <f t="shared" si="0"/>
        <v>46</v>
      </c>
      <c r="J8" s="49">
        <f t="shared" si="0"/>
        <v>-24</v>
      </c>
      <c r="K8" s="49">
        <f t="shared" si="0"/>
        <v>19</v>
      </c>
      <c r="L8" s="49">
        <f t="shared" si="0"/>
        <v>226</v>
      </c>
      <c r="M8" s="54">
        <f t="shared" si="0"/>
        <v>201</v>
      </c>
      <c r="N8" s="61">
        <f t="shared" si="0"/>
        <v>86</v>
      </c>
      <c r="O8" s="49">
        <f t="shared" si="0"/>
        <v>132</v>
      </c>
      <c r="P8" s="49">
        <f t="shared" si="0"/>
        <v>-59</v>
      </c>
      <c r="Q8" s="49">
        <f t="shared" si="0"/>
        <v>-270</v>
      </c>
      <c r="R8" s="54">
        <f t="shared" si="0"/>
        <v>64</v>
      </c>
    </row>
    <row r="9" spans="1:18" x14ac:dyDescent="0.3">
      <c r="A9" s="2"/>
      <c r="B9" s="19" t="s">
        <v>8</v>
      </c>
      <c r="C9" s="32"/>
      <c r="D9" s="50" t="s">
        <v>33</v>
      </c>
      <c r="E9" s="50" t="s">
        <v>35</v>
      </c>
      <c r="F9" s="50" t="s">
        <v>44</v>
      </c>
      <c r="G9" s="50" t="s">
        <v>36</v>
      </c>
      <c r="H9" s="55" t="s">
        <v>38</v>
      </c>
      <c r="I9" s="62" t="s">
        <v>37</v>
      </c>
      <c r="J9" s="50" t="s">
        <v>33</v>
      </c>
      <c r="K9" s="50" t="s">
        <v>34</v>
      </c>
      <c r="L9" s="50" t="s">
        <v>37</v>
      </c>
      <c r="M9" s="55" t="s">
        <v>43</v>
      </c>
      <c r="N9" s="62" t="s">
        <v>43</v>
      </c>
      <c r="O9" s="50" t="s">
        <v>38</v>
      </c>
      <c r="P9" s="50" t="s">
        <v>37</v>
      </c>
      <c r="Q9" s="50" t="s">
        <v>36</v>
      </c>
      <c r="R9" s="55" t="s">
        <v>36</v>
      </c>
    </row>
    <row r="10" spans="1:18" x14ac:dyDescent="0.3">
      <c r="A10" s="3"/>
      <c r="B10" s="14" t="s">
        <v>15</v>
      </c>
      <c r="C10" s="25">
        <v>0.20833333333333334</v>
      </c>
      <c r="D10" s="39">
        <f t="shared" ref="D10:R10" si="1">C10+(D5*VLOOKUP(D4,$B$21:$C$25,2,FALSE)/10)</f>
        <v>0.23708333333333334</v>
      </c>
      <c r="E10" s="39">
        <f t="shared" si="1"/>
        <v>0.27124999999999999</v>
      </c>
      <c r="F10" s="39">
        <f t="shared" si="1"/>
        <v>0.31118055555555557</v>
      </c>
      <c r="G10" s="39">
        <f t="shared" si="1"/>
        <v>0.35451388888888891</v>
      </c>
      <c r="H10" s="56">
        <f t="shared" si="1"/>
        <v>0.39534722222222224</v>
      </c>
      <c r="I10" s="63">
        <f t="shared" si="1"/>
        <v>0.43722222222222223</v>
      </c>
      <c r="J10" s="39">
        <f t="shared" si="1"/>
        <v>0.46833333333333332</v>
      </c>
      <c r="K10" s="39">
        <f t="shared" si="1"/>
        <v>0.50875000000000004</v>
      </c>
      <c r="L10" s="39">
        <f t="shared" si="1"/>
        <v>0.55631944444444448</v>
      </c>
      <c r="M10" s="56">
        <f t="shared" si="1"/>
        <v>0.58381944444444445</v>
      </c>
      <c r="N10" s="63">
        <f t="shared" si="1"/>
        <v>0.61069444444444443</v>
      </c>
      <c r="O10" s="39">
        <f t="shared" si="1"/>
        <v>0.63763888888888887</v>
      </c>
      <c r="P10" s="39">
        <f t="shared" si="1"/>
        <v>0.6726388888888889</v>
      </c>
      <c r="Q10" s="39">
        <f t="shared" si="1"/>
        <v>0.71555555555555561</v>
      </c>
      <c r="R10" s="56">
        <f t="shared" si="1"/>
        <v>0.74020833333333336</v>
      </c>
    </row>
    <row r="11" spans="1:18" s="17" customFormat="1" x14ac:dyDescent="0.3">
      <c r="A11" s="16"/>
      <c r="B11" s="20" t="s">
        <v>14</v>
      </c>
      <c r="C11" s="21"/>
      <c r="D11" s="22">
        <f>D10-C10+C11</f>
        <v>2.8749999999999998E-2</v>
      </c>
      <c r="E11" s="22">
        <f t="shared" ref="E11:R11" si="2">E10-D10+D11</f>
        <v>6.2916666666666649E-2</v>
      </c>
      <c r="F11" s="22">
        <f t="shared" si="2"/>
        <v>0.10284722222222223</v>
      </c>
      <c r="G11" s="22">
        <f t="shared" si="2"/>
        <v>0.14618055555555556</v>
      </c>
      <c r="H11" s="57">
        <f t="shared" si="2"/>
        <v>0.1870138888888889</v>
      </c>
      <c r="I11" s="64">
        <f t="shared" si="2"/>
        <v>0.22888888888888889</v>
      </c>
      <c r="J11" s="22">
        <f t="shared" si="2"/>
        <v>0.26</v>
      </c>
      <c r="K11" s="22">
        <f t="shared" si="2"/>
        <v>0.30041666666666672</v>
      </c>
      <c r="L11" s="22">
        <f t="shared" si="2"/>
        <v>0.34798611111111116</v>
      </c>
      <c r="M11" s="57">
        <f t="shared" si="2"/>
        <v>0.37548611111111113</v>
      </c>
      <c r="N11" s="64">
        <f t="shared" si="2"/>
        <v>0.40236111111111111</v>
      </c>
      <c r="O11" s="22">
        <f t="shared" si="2"/>
        <v>0.42930555555555555</v>
      </c>
      <c r="P11" s="22">
        <f t="shared" si="2"/>
        <v>0.46430555555555558</v>
      </c>
      <c r="Q11" s="22">
        <f t="shared" si="2"/>
        <v>0.50722222222222224</v>
      </c>
      <c r="R11" s="57">
        <f t="shared" si="2"/>
        <v>0.53187499999999999</v>
      </c>
    </row>
    <row r="12" spans="1:18" ht="15" customHeight="1" x14ac:dyDescent="0.3">
      <c r="N12" s="41"/>
      <c r="R12" s="41"/>
    </row>
    <row r="13" spans="1:18" ht="15" customHeight="1" x14ac:dyDescent="0.3">
      <c r="A13" s="3"/>
      <c r="B13" s="14"/>
      <c r="C13" s="45" t="s">
        <v>9</v>
      </c>
      <c r="D13" s="46"/>
      <c r="E13" s="46"/>
      <c r="F13" s="46"/>
      <c r="G13" s="47"/>
      <c r="Q13" s="24"/>
      <c r="R13" s="24"/>
    </row>
    <row r="14" spans="1:18" ht="15" customHeight="1" x14ac:dyDescent="0.3">
      <c r="B14" s="15" t="s">
        <v>3</v>
      </c>
      <c r="C14" s="33" t="s">
        <v>26</v>
      </c>
      <c r="D14" s="33" t="s">
        <v>27</v>
      </c>
      <c r="E14" s="33" t="s">
        <v>28</v>
      </c>
      <c r="F14" s="33" t="s">
        <v>29</v>
      </c>
      <c r="G14" s="11" t="s">
        <v>30</v>
      </c>
      <c r="H14" s="4"/>
      <c r="I14" s="4"/>
      <c r="J14" s="4"/>
      <c r="K14" s="4"/>
      <c r="L14" s="4"/>
      <c r="M14" s="5"/>
      <c r="N14" s="4"/>
      <c r="O14" s="26"/>
      <c r="P14" s="26"/>
      <c r="Q14" s="26"/>
      <c r="R14" s="27"/>
    </row>
    <row r="15" spans="1:18" ht="15" customHeight="1" x14ac:dyDescent="0.3">
      <c r="B15" s="15" t="s">
        <v>10</v>
      </c>
      <c r="C15" s="35">
        <f t="shared" ref="C15:G18" si="3">SUMIF($4:$4,C$14,5:5)</f>
        <v>37.200000000000003</v>
      </c>
      <c r="D15" s="35">
        <f t="shared" si="3"/>
        <v>33.200000000000003</v>
      </c>
      <c r="E15" s="35">
        <f t="shared" si="3"/>
        <v>31.200000000000003</v>
      </c>
      <c r="F15" s="35">
        <f t="shared" si="3"/>
        <v>32.299999999999997</v>
      </c>
      <c r="G15" s="35">
        <f t="shared" si="3"/>
        <v>30.400000000000002</v>
      </c>
      <c r="H15" s="4"/>
      <c r="I15" s="4"/>
      <c r="J15" s="4"/>
      <c r="K15" s="4"/>
      <c r="L15" s="4"/>
      <c r="M15" s="5"/>
      <c r="N15" s="4"/>
      <c r="O15" s="26"/>
      <c r="P15" s="28"/>
      <c r="Q15" s="29"/>
      <c r="R15" s="27"/>
    </row>
    <row r="16" spans="1:18" ht="15" customHeight="1" x14ac:dyDescent="0.3">
      <c r="B16" s="34" t="s">
        <v>11</v>
      </c>
      <c r="C16" s="35">
        <f t="shared" si="3"/>
        <v>502</v>
      </c>
      <c r="D16" s="35">
        <f t="shared" si="3"/>
        <v>332</v>
      </c>
      <c r="E16" s="35">
        <f>SUMIF($4:$4,E$14,6:6)</f>
        <v>452</v>
      </c>
      <c r="F16" s="35">
        <f t="shared" si="3"/>
        <v>481</v>
      </c>
      <c r="G16" s="35">
        <f t="shared" si="3"/>
        <v>254</v>
      </c>
      <c r="H16" s="4"/>
      <c r="I16" s="4"/>
      <c r="J16" s="4"/>
      <c r="K16" s="4"/>
      <c r="L16" s="4"/>
      <c r="M16" s="5"/>
      <c r="N16" s="4"/>
      <c r="O16" s="26"/>
      <c r="P16" s="30"/>
      <c r="Q16" s="30"/>
      <c r="R16" s="27"/>
    </row>
    <row r="17" spans="2:18" ht="15" customHeight="1" x14ac:dyDescent="0.3">
      <c r="B17" s="34" t="s">
        <v>12</v>
      </c>
      <c r="C17" s="35">
        <f t="shared" si="3"/>
        <v>431</v>
      </c>
      <c r="D17" s="35">
        <f t="shared" si="3"/>
        <v>209</v>
      </c>
      <c r="E17" s="35">
        <f t="shared" si="3"/>
        <v>320</v>
      </c>
      <c r="F17" s="35">
        <f t="shared" si="3"/>
        <v>191</v>
      </c>
      <c r="G17" s="35">
        <f t="shared" si="3"/>
        <v>410</v>
      </c>
      <c r="H17" s="4"/>
      <c r="I17" s="4"/>
      <c r="J17" s="4"/>
      <c r="K17" s="4"/>
      <c r="L17" s="4"/>
      <c r="M17" s="5"/>
      <c r="N17" s="4"/>
      <c r="O17" s="23"/>
      <c r="P17" s="30"/>
      <c r="Q17" s="30"/>
      <c r="R17" s="27"/>
    </row>
    <row r="18" spans="2:18" ht="15" customHeight="1" x14ac:dyDescent="0.3">
      <c r="B18" s="34" t="s">
        <v>13</v>
      </c>
      <c r="C18" s="35">
        <f t="shared" si="3"/>
        <v>71</v>
      </c>
      <c r="D18" s="35">
        <f t="shared" si="3"/>
        <v>123</v>
      </c>
      <c r="E18" s="35">
        <f t="shared" si="3"/>
        <v>132</v>
      </c>
      <c r="F18" s="35">
        <f t="shared" si="3"/>
        <v>290</v>
      </c>
      <c r="G18" s="35">
        <f t="shared" si="3"/>
        <v>-156</v>
      </c>
      <c r="H18" s="4"/>
      <c r="I18" s="4"/>
      <c r="J18" s="4"/>
      <c r="K18" s="4"/>
      <c r="L18" s="4"/>
      <c r="M18" s="5"/>
      <c r="N18" s="4"/>
      <c r="O18" s="23"/>
      <c r="P18" s="30"/>
      <c r="Q18" s="30"/>
      <c r="R18" s="27"/>
    </row>
    <row r="19" spans="2:18" ht="15" customHeight="1" thickBot="1" x14ac:dyDescent="0.35">
      <c r="B19" s="7"/>
      <c r="C19" s="8"/>
      <c r="H19" s="4"/>
      <c r="I19" s="4"/>
      <c r="J19" s="4"/>
      <c r="K19" s="4"/>
      <c r="L19" s="4"/>
      <c r="M19" s="5"/>
      <c r="N19" s="4"/>
    </row>
    <row r="20" spans="2:18" ht="23.25" customHeight="1" thickBot="1" x14ac:dyDescent="0.35">
      <c r="B20" s="38" t="s">
        <v>46</v>
      </c>
      <c r="C20" s="38" t="s">
        <v>45</v>
      </c>
      <c r="F20" s="10"/>
      <c r="G20" s="10"/>
      <c r="H20" s="10"/>
      <c r="I20" s="10"/>
      <c r="J20" s="10"/>
      <c r="K20" s="10"/>
      <c r="L20" s="10"/>
      <c r="M20" s="10"/>
      <c r="N20" s="10"/>
    </row>
    <row r="21" spans="2:18" ht="15" customHeight="1" thickBot="1" x14ac:dyDescent="0.35">
      <c r="B21" s="12" t="s">
        <v>26</v>
      </c>
      <c r="C21" s="42">
        <v>2.7777777777777776E-2</v>
      </c>
      <c r="D21" s="6"/>
      <c r="F21" s="9"/>
      <c r="G21" s="10"/>
      <c r="H21" s="10"/>
      <c r="I21" s="10"/>
      <c r="J21" s="10"/>
      <c r="K21" s="9"/>
      <c r="L21" s="9"/>
      <c r="M21" s="9"/>
      <c r="N21" s="9"/>
    </row>
    <row r="22" spans="2:18" ht="15" customHeight="1" thickBot="1" x14ac:dyDescent="0.35">
      <c r="B22" s="13" t="s">
        <v>27</v>
      </c>
      <c r="C22" s="42">
        <v>2.7777777777777776E-2</v>
      </c>
      <c r="D22" s="6"/>
      <c r="F22" s="9"/>
      <c r="G22" s="10"/>
      <c r="H22" s="10"/>
      <c r="I22" s="10"/>
      <c r="J22" s="10"/>
      <c r="K22" s="9"/>
      <c r="L22" s="9"/>
      <c r="M22" s="9"/>
      <c r="N22" s="9"/>
      <c r="O22" s="9"/>
    </row>
    <row r="23" spans="2:18" ht="15" customHeight="1" thickBot="1" x14ac:dyDescent="0.35">
      <c r="B23" s="13" t="s">
        <v>28</v>
      </c>
      <c r="C23" s="42">
        <v>3.125E-2</v>
      </c>
      <c r="D23" s="6"/>
      <c r="G23" s="10"/>
      <c r="H23" s="10"/>
      <c r="I23" s="10"/>
      <c r="J23" s="10"/>
    </row>
    <row r="24" spans="2:18" ht="15" customHeight="1" thickBot="1" x14ac:dyDescent="0.35">
      <c r="B24" s="13" t="s">
        <v>29</v>
      </c>
      <c r="C24" s="42">
        <v>3.4722222222222224E-2</v>
      </c>
      <c r="D24" s="6"/>
      <c r="G24" s="10"/>
      <c r="H24" s="10"/>
      <c r="I24" s="10"/>
      <c r="J24" s="10"/>
    </row>
    <row r="25" spans="2:18" ht="15" customHeight="1" thickBot="1" x14ac:dyDescent="0.35">
      <c r="B25" s="43" t="s">
        <v>30</v>
      </c>
      <c r="C25" s="44">
        <v>4.1666666666666664E-2</v>
      </c>
      <c r="D25" s="6"/>
      <c r="G25" s="10"/>
      <c r="H25" s="10"/>
      <c r="I25" s="10"/>
      <c r="J25" s="10"/>
    </row>
    <row r="26" spans="2:18" ht="15" customHeight="1" x14ac:dyDescent="0.3">
      <c r="G26" s="10"/>
      <c r="H26" s="10"/>
      <c r="I26" s="10"/>
      <c r="J26" s="10"/>
    </row>
  </sheetData>
  <mergeCells count="2">
    <mergeCell ref="C13:G13"/>
    <mergeCell ref="C1:R1"/>
  </mergeCells>
  <conditionalFormatting sqref="C15:G15">
    <cfRule type="colorScale" priority="10">
      <colorScale>
        <cfvo type="min"/>
        <cfvo type="max"/>
        <color rgb="FF92D050"/>
        <color rgb="FFFF0000"/>
      </colorScale>
    </cfRule>
  </conditionalFormatting>
  <conditionalFormatting sqref="C16:G16">
    <cfRule type="colorScale" priority="7">
      <colorScale>
        <cfvo type="min"/>
        <cfvo type="max"/>
        <color rgb="FF92D050"/>
        <color rgb="FFFF0000"/>
      </colorScale>
    </cfRule>
  </conditionalFormatting>
  <conditionalFormatting sqref="C17:G17">
    <cfRule type="colorScale" priority="9">
      <colorScale>
        <cfvo type="min"/>
        <cfvo type="max"/>
        <color rgb="FFFF0000"/>
        <color rgb="FF92D050"/>
      </colorScale>
    </cfRule>
  </conditionalFormatting>
  <conditionalFormatting sqref="C18:G18">
    <cfRule type="colorScale" priority="6">
      <colorScale>
        <cfvo type="min"/>
        <cfvo type="max"/>
        <color rgb="FF92D05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useky_plan</vt:lpstr>
    </vt:vector>
  </TitlesOfParts>
  <Company>Conseq Investment Management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Matuška</dc:creator>
  <cp:lastModifiedBy>Michal Francke</cp:lastModifiedBy>
  <cp:lastPrinted>2022-05-12T12:48:40Z</cp:lastPrinted>
  <dcterms:created xsi:type="dcterms:W3CDTF">2018-11-02T08:36:20Z</dcterms:created>
  <dcterms:modified xsi:type="dcterms:W3CDTF">2026-09-15T11:00:26Z</dcterms:modified>
</cp:coreProperties>
</file>